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9615" windowWidth="14805" windowHeight="6870"/>
  </bookViews>
  <sheets>
    <sheet name="Лист1" sheetId="1" r:id="rId1"/>
    <sheet name="Лист3" sheetId="3" r:id="rId2"/>
  </sheets>
  <definedNames>
    <definedName name="_xlnm.Print_Area" localSheetId="0">Лист1!$A$2:$J$28</definedName>
  </definedNames>
  <calcPr calcId="145621"/>
</workbook>
</file>

<file path=xl/calcChain.xml><?xml version="1.0" encoding="utf-8"?>
<calcChain xmlns="http://schemas.openxmlformats.org/spreadsheetml/2006/main">
  <c r="J13" i="1" l="1"/>
  <c r="I13" i="1"/>
  <c r="I11" i="1" l="1"/>
  <c r="J11" i="1" s="1"/>
  <c r="I9" i="1" l="1"/>
  <c r="K9" i="1" s="1"/>
  <c r="L9" i="1" s="1"/>
  <c r="J9" i="1" l="1"/>
  <c r="K11" i="1"/>
  <c r="L11" i="1" s="1"/>
  <c r="I12" i="1"/>
  <c r="K12" i="1" s="1"/>
  <c r="L12" i="1" s="1"/>
  <c r="I14" i="1"/>
  <c r="K14" i="1" s="1"/>
  <c r="L14" i="1" s="1"/>
  <c r="I10" i="1"/>
  <c r="K10" i="1" s="1"/>
  <c r="L10" i="1" s="1"/>
  <c r="J14" i="1" l="1"/>
  <c r="A10" i="1"/>
  <c r="J10" i="1" l="1"/>
  <c r="J12" i="1"/>
  <c r="J15" i="1" l="1"/>
</calcChain>
</file>

<file path=xl/sharedStrings.xml><?xml version="1.0" encoding="utf-8"?>
<sst xmlns="http://schemas.openxmlformats.org/spreadsheetml/2006/main" count="36" uniqueCount="31">
  <si>
    <t>Кол-во</t>
  </si>
  <si>
    <t>Ед. измерения</t>
  </si>
  <si>
    <t>Таблица обоснования начальной (максимальной) цены контракта при выборе метода сопоставимых рыночных цен (анализа рынка)</t>
  </si>
  <si>
    <t xml:space="preserve">Начальная (максимальная) цена позиции за ед., в т.ч. НДС-18%
 (руб.)
</t>
  </si>
  <si>
    <t>Порядковый номер позиции согласно описанию объекта закупки</t>
  </si>
  <si>
    <t>Наименование товара, работы, услуги, входящих в объект закупки</t>
  </si>
  <si>
    <t>Основные характеристики закупаемого товара, работ, услуг</t>
  </si>
  <si>
    <t xml:space="preserve">Начальная (максимальная) цена по позиции, в т.ч. НДС-18%
 (руб.)
</t>
  </si>
  <si>
    <t xml:space="preserve">Цена за единицу товара, работы, услуги,  в т.ч. НДС-18% (руб.)  </t>
  </si>
  <si>
    <t>Итого НМЦК составляет, руб. с НДС</t>
  </si>
  <si>
    <t xml:space="preserve">Коммерческое предложение №1 </t>
  </si>
  <si>
    <t>Коммерческое предложение №3</t>
  </si>
  <si>
    <t xml:space="preserve">Коммерческое предложение №2 </t>
  </si>
  <si>
    <t>шт.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</si>
  <si>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Однотарифный;                                                                                                                                                  - Класс точности при измерении активной энергии -1;                                                                  - Частота измерительной сети 50+2,5 Гц;                                                                                                                                              - Номинальное фазное напряжение – 220-230 В;
- Базовый (максимальный) ток 5(60); 10(100) А;                                                                                                      
- Диапазон рабочих температур - от – 40 º С до +70 º С;   
 - Крепление- универсальное;
- Средняя наработка на отказ- 220 000 час.(±20 час.);
- Межповерочный интервал для счетчика - не менее 16 лет;                                                                           - Средний срок службы – не менее 30 лет  . 
- Дата поверки: не ранее марта 2018 года
</t>
  </si>
  <si>
    <t xml:space="preserve">
- Однотарифный; 
- Базовый ( максимальный) ток 5(60)А или 10(100)А
- Включение в электрические цепи -  прямое включение;                                                                                                                                                                                                                                          - Класс точности при измерении активной энергии -1;                                                                  - Частота измерительной сети 50±2,5 Гц;                                                                                                                                                                                                 - Номинальное фазное напряжение -220(380) В(±1%);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Диапазон рабочих температур - от - 40 º С  до +55 º С; 
- Крепление- универсальное;                                                                          - Средняя наработка на отказ - 160 000 часов (± 2 час.);                                                                                                                     - Межповерочный интервал для счетчика - не менее 16 лет;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Средний срок службы – не менее 30 лет
- Дата поверки: не ранее марта 2018 года
</t>
  </si>
  <si>
    <t xml:space="preserve">  - Диаметр условного прохода Ду-15;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Измеряемая среда - питьевая вода по ГОСТ Р 51232 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Давление измеряемой среды: 1,6 МПа(±0,1МПа) 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Температура окружающего воздуха от +5 º С  до +40 º С 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Относительная влажность до 98%(±1%);
- Расход воды: номинальный Qnom-1,5 м3/ч, максимальный Qmax-3 м3/ч;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Емкость счетного механизма - 99999 м3(±0,5м3);
- Максимальный объем воды, измеренный за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сутки - 37,5 м3,месяц - 1125 м3;
- Средний срок эксплуатации – не менее 12 лет
- Дата поверки: не ранее марта 2018 года
</t>
  </si>
  <si>
    <t xml:space="preserve">  Диаметр условного прохода Ду-15                                                                                                                                                                                                                    - Измеряемая среда - питьевая вода по ГОСТ Р 51232 ;  
- Давление измеряемой среды 1,0МПа (±0,01МПа);
- Температура окружающего воздуха от +5 º С до +40 º С ; 
- Расход воды: номинальный Qnom-1,5 м3/ч, максимальный Qmax-3 м3/ч
- Емкость счетного механизма - 99999,99 м3(±0,1м3); 
 -Межповерочный интервал – не менее 6 лет;
- Средний срок эксплуатации – не менее 12лет.
- Дата поверки: не ранее марта 2018 года.
</t>
  </si>
  <si>
    <t xml:space="preserve">
- Измеряемая среда-Природный газ по ГОСТ 5542-2014
-- Номинальный объемный расход газа (Q) - 4 м3/ч ;
- Максимальный объемный расход газа (Qmax)- 0,04...6м3/ч;
- Минимальный объемный расход газа (Qmin)-  0,08 м3/ч ;
- Порог чуствительности (начало учета расхода)(Qstart) не более- 0,008 м3/ч;
- Диаметр ниппелей ДУ-20;
- Встроенный источник питания- литиевая батарея;
- Емкость дисплея не менее 999999,99 м3;
- Температура окружающей и измеряемой среды от -30 º до +60 º С; 
- Габаритные размеры  не более 235х198х167;
- Присоединительные размеры М30*2;
-  Масса – не более 2,1 кг;
- Наличие электронной термокоррекци;
- Межповерочный интервал- не менее 10 лет;
- Средний срок службы не менее 20 лет;
- Гарантийный срок эксплуатации- не менее 36 мес;
- Направление потока газа:левое (слева-направо)
- Дата поверки: не ранее марта 2018 года
</t>
  </si>
  <si>
    <t xml:space="preserve">                                                                                                                           - Диаметр условного прохода Ду-20;                                                                                                                                                                  - Измеряемая среда - питьевая вода по ГОСТ Р 51232 ;  
- Давление измеряемой среды 1,6 МПа (±0,01МПа); 
-Температура окружающего воздуха от +5 º С  до +60 º С;
- Относительная влажность до 98%±(1%);
- Расход воды: номинальный Qnom-  2,5 м3/ч, максимальный Qmax- 5 м3/ч;
- Емкость счетного механизма - 99999 м3(±0,1м3);
- Максимальный объем воды, измеренный за : сутки -62,5м3(±0,01м3), месяц- 1875 м3(±0,30м3);
- Средний срок эксплуатации - не  менее 12 лет.
- Дата поверки: не ранее марта 2018 года
</t>
  </si>
  <si>
    <t xml:space="preserve">Однофазные  счетчики активной энергии СЕ 101R5145 или эквивалент  Код ОКДП2-26.51.63.130 </t>
  </si>
  <si>
    <t xml:space="preserve">Трехфазный  счетчик активной энергии    ЦЭ6803 прямого включения или эквивалент                                                                                      Код ОКДП2-26.51.63.130 </t>
  </si>
  <si>
    <t xml:space="preserve">Газовый счетчик      ВК-G4Т     или эквивалент                                                    Код ОКДП2-26.51.63.110 </t>
  </si>
  <si>
    <t xml:space="preserve">Счетчик крыльчатый холодной воды СВК Ду-15            или эквивалент                                Код ОКДП2-26.51.63.120 </t>
  </si>
  <si>
    <t xml:space="preserve">Счетчик крыльчатый Норма СВКМ                       Ду-20                                                или экивалент                                         Код ОКДП2-26.51.63.120 </t>
  </si>
  <si>
    <t>Счетчик   воды  крыльчатый НОРМА СВКМ                                                              Ду-15                                                 (универсальный)    или эквивалент                          Код ОКДП2-26.51.63.120</t>
  </si>
  <si>
    <t>Приложение 3 к документации</t>
  </si>
  <si>
    <t xml:space="preserve">Обоснование начальной (максимальной) цены </t>
  </si>
  <si>
    <t xml:space="preserve">1. Предмет договора  - Поставка приборов учета .
2. Дата подготовки обоснования НМЦ - 05.06.2018г.
3. Используемый метод для определения начальной (максимальной) цены договора (далее по тексту – НМЦ).
Начальная (максимальная) цена договора определяется и обосновывается Заказчиком посредством применения метода сопоставимых рыночных цен (анализа рынка), путем сбора информации о цене товаров у поставщиков, которые могут выполнить данную поставку.
4. Обоснование выбранного метода обоснования начальной (максимальной) цены договора.
В соответствии с с требованиями Положения о закупке товаров, работ, услуг для нужд ФГУП «Почта Крыма», утвержденного Приказом предприятия от 26.07.2017 года № 518  и Федерального закона от 18.07.2011 г. № 223-ФЗ «О закупках товаров, работ, услуг отдельными видами юридических лиц» метод сопоставимых рыночных цен (анализа рынка) является приоритетным для определения и обоснования начальной (максимальной) цены договора с поставщиком (подрядчиком, исполнителем) и наиболее эффективным для определения начальной (максимальной) цены договора для данной закупки.
5. Расчет начальной (максимальной) цены по позиции производится по формуле:
</t>
  </si>
  <si>
    <t xml:space="preserve">где:
НМЦК - начальная (максимальная) цена договора,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цi  -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
</t>
  </si>
  <si>
    <t>Итого начальная максимальная цена договора составляет: 41547,73 руб. (Сорок одна тысяча пятьсот сорок семь рублей 73 копейки), в том числе НДС 18% в сумме 6337.79 руб. (Шесть тысяч триста тридцать семь рублей 79 копеек).НМЦК включает в себя все расходы на налоги, сборы, обязательные платежи и транспортные расходы, доставка (в т.ч. погрузка, разгрузка), таможенные пошлины, страховые сборы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</si>
</sst>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wrapText="1"/>
    </xf>
    <xf numFmtId="0" fontId="4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2" borderId="0" xfId="0" applyFont="1" applyFill="1"/>
    <xf numFmtId="4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top"/>
    </xf>
    <xf numFmtId="2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6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right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11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6" fillId="2" borderId="1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4" fontId="6" fillId="2" borderId="3" xfId="0" applyNumberFormat="1" applyFont="1" applyFill="1" applyBorder="1" applyAlignment="1">
      <alignment horizontal="left" vertical="center" wrapText="1"/>
    </xf>
    <xf numFmtId="14" fontId="6" fillId="2" borderId="5" xfId="0" applyNumberFormat="1" applyFont="1" applyFill="1" applyBorder="1" applyAlignment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198439</xdr:colOff>
      <xdr:row>2</xdr:row>
      <xdr:rowOff>2256895</xdr:rowOff>
    </xdr:from>
    <xdr:to>
      <xdr:col>2</xdr:col>
      <xdr:colOff>804336</xdr:colOff>
      <xdr:row>3</xdr:row>
      <xdr:rowOff>556384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39" y="2722562"/>
          <a:ext cx="3092980" cy="564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="84" zoomScaleNormal="84" zoomScaleSheetLayoutView="59" zoomScalePageLayoutView="80" workbookViewId="0">
      <selection activeCell="A17" sqref="A17:XFD20"/>
    </sheetView>
  </sheetViews>
  <sheetFormatPr defaultRowHeight="15.75" x14ac:dyDescent="0.25"/>
  <cols>
    <col min="1" max="1" width="10.140625" style="1" customWidth="1"/>
    <col min="2" max="2" width="19.28515625" style="1" customWidth="1"/>
    <col min="3" max="3" width="52.5703125" style="1" customWidth="1"/>
    <col min="4" max="4" width="14.28515625" style="5" customWidth="1"/>
    <col min="5" max="5" width="14.28515625" style="20" customWidth="1"/>
    <col min="6" max="8" width="10.28515625" style="1" customWidth="1"/>
    <col min="9" max="9" width="17" style="6" customWidth="1"/>
    <col min="10" max="10" width="25.140625" style="6" customWidth="1"/>
    <col min="11" max="11" width="30" style="1" hidden="1" customWidth="1"/>
    <col min="12" max="12" width="13.140625" style="1" hidden="1" customWidth="1"/>
    <col min="13" max="16384" width="9.140625" style="1"/>
  </cols>
  <sheetData>
    <row r="1" spans="1:12" x14ac:dyDescent="0.25">
      <c r="H1" s="1" t="s">
        <v>26</v>
      </c>
    </row>
    <row r="2" spans="1:12" ht="18.75" x14ac:dyDescent="0.25">
      <c r="A2" s="37" t="s">
        <v>27</v>
      </c>
      <c r="B2" s="37"/>
      <c r="C2" s="37"/>
      <c r="D2" s="37"/>
      <c r="E2" s="37"/>
      <c r="F2" s="37"/>
      <c r="G2" s="37"/>
      <c r="H2" s="37"/>
      <c r="I2" s="37"/>
      <c r="J2" s="37"/>
      <c r="K2" s="17"/>
    </row>
    <row r="3" spans="1:12" ht="180.75" customHeight="1" x14ac:dyDescent="0.25">
      <c r="A3" s="38" t="s">
        <v>28</v>
      </c>
      <c r="B3" s="38"/>
      <c r="C3" s="38"/>
      <c r="D3" s="38"/>
      <c r="E3" s="38"/>
      <c r="F3" s="38"/>
      <c r="G3" s="38"/>
      <c r="H3" s="38"/>
      <c r="I3" s="38"/>
      <c r="J3" s="38"/>
      <c r="K3" s="16"/>
    </row>
    <row r="4" spans="1:12" ht="41.2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15"/>
    </row>
    <row r="5" spans="1:12" ht="148.5" customHeight="1" x14ac:dyDescent="0.25">
      <c r="A5" s="38" t="s">
        <v>29</v>
      </c>
      <c r="B5" s="38"/>
      <c r="C5" s="38"/>
      <c r="D5" s="38"/>
      <c r="E5" s="38"/>
      <c r="F5" s="38"/>
      <c r="G5" s="38"/>
      <c r="H5" s="38"/>
      <c r="I5" s="38"/>
      <c r="J5" s="38"/>
      <c r="K5" s="18"/>
    </row>
    <row r="6" spans="1:12" x14ac:dyDescent="0.25">
      <c r="A6" s="44" t="s">
        <v>2</v>
      </c>
      <c r="B6" s="45"/>
      <c r="C6" s="45"/>
      <c r="D6" s="45"/>
      <c r="E6" s="45"/>
      <c r="F6" s="45"/>
      <c r="G6" s="45"/>
      <c r="H6" s="45"/>
      <c r="I6" s="45"/>
      <c r="J6" s="45"/>
    </row>
    <row r="7" spans="1:12" ht="51.75" customHeight="1" x14ac:dyDescent="0.25">
      <c r="A7" s="41" t="s">
        <v>4</v>
      </c>
      <c r="B7" s="41" t="s">
        <v>5</v>
      </c>
      <c r="C7" s="41" t="s">
        <v>6</v>
      </c>
      <c r="D7" s="41" t="s">
        <v>1</v>
      </c>
      <c r="E7" s="42" t="s">
        <v>0</v>
      </c>
      <c r="F7" s="40" t="s">
        <v>8</v>
      </c>
      <c r="G7" s="40"/>
      <c r="H7" s="40"/>
      <c r="I7" s="41" t="s">
        <v>3</v>
      </c>
      <c r="J7" s="41" t="s">
        <v>7</v>
      </c>
    </row>
    <row r="8" spans="1:12" ht="74.25" customHeight="1" x14ac:dyDescent="0.25">
      <c r="A8" s="41"/>
      <c r="B8" s="41"/>
      <c r="C8" s="41"/>
      <c r="D8" s="41"/>
      <c r="E8" s="42"/>
      <c r="F8" s="12" t="s">
        <v>10</v>
      </c>
      <c r="G8" s="12" t="s">
        <v>12</v>
      </c>
      <c r="H8" s="12" t="s">
        <v>11</v>
      </c>
      <c r="I8" s="41"/>
      <c r="J8" s="41"/>
      <c r="K8" s="25"/>
      <c r="L8" s="22"/>
    </row>
    <row r="9" spans="1:12" ht="159" customHeight="1" x14ac:dyDescent="0.25">
      <c r="A9" s="21">
        <v>1</v>
      </c>
      <c r="B9" s="28" t="s">
        <v>20</v>
      </c>
      <c r="C9" s="33" t="s">
        <v>14</v>
      </c>
      <c r="D9" s="21" t="s">
        <v>13</v>
      </c>
      <c r="E9" s="29">
        <v>11</v>
      </c>
      <c r="F9" s="32">
        <v>770</v>
      </c>
      <c r="G9" s="32">
        <v>792</v>
      </c>
      <c r="H9" s="32">
        <v>721</v>
      </c>
      <c r="I9" s="30">
        <f t="shared" ref="I9:I14" si="0">ROUND(AVERAGEA(F9:H9),2)</f>
        <v>761</v>
      </c>
      <c r="J9" s="30">
        <f t="shared" ref="J9:J14" si="1">E9*I9</f>
        <v>8371</v>
      </c>
      <c r="K9" s="26">
        <f t="shared" ref="K9:K14" si="2">SQRT(POWER((F9-I9),2)+POWER((G9-I9),2)+POWER((H9-I9),2)/2)</f>
        <v>42.918527467749868</v>
      </c>
      <c r="L9" s="24">
        <f t="shared" ref="L9:L14" si="3">ROUND(K9/I9*100,1)</f>
        <v>5.6</v>
      </c>
    </row>
    <row r="10" spans="1:12" s="13" customFormat="1" ht="167.25" customHeight="1" x14ac:dyDescent="0.25">
      <c r="A10" s="21">
        <f>1+A9</f>
        <v>2</v>
      </c>
      <c r="B10" s="21" t="s">
        <v>21</v>
      </c>
      <c r="C10" s="34" t="s">
        <v>15</v>
      </c>
      <c r="D10" s="21" t="s">
        <v>13</v>
      </c>
      <c r="E10" s="31">
        <v>2</v>
      </c>
      <c r="F10" s="32">
        <v>2091.33</v>
      </c>
      <c r="G10" s="32">
        <v>2270</v>
      </c>
      <c r="H10" s="32">
        <v>2070</v>
      </c>
      <c r="I10" s="30">
        <f t="shared" si="0"/>
        <v>2143.7800000000002</v>
      </c>
      <c r="J10" s="30">
        <f t="shared" si="1"/>
        <v>4287.5600000000004</v>
      </c>
      <c r="K10" s="26">
        <f t="shared" si="2"/>
        <v>146.30186294097555</v>
      </c>
      <c r="L10" s="24">
        <f t="shared" si="3"/>
        <v>6.8</v>
      </c>
    </row>
    <row r="11" spans="1:12" s="13" customFormat="1" ht="153" customHeight="1" x14ac:dyDescent="0.25">
      <c r="A11" s="21">
        <v>3</v>
      </c>
      <c r="B11" s="21" t="s">
        <v>25</v>
      </c>
      <c r="C11" s="35" t="s">
        <v>16</v>
      </c>
      <c r="D11" s="21" t="s">
        <v>13</v>
      </c>
      <c r="E11" s="31">
        <v>10</v>
      </c>
      <c r="F11" s="32">
        <v>1260</v>
      </c>
      <c r="G11" s="32">
        <v>1300</v>
      </c>
      <c r="H11" s="32">
        <v>1300</v>
      </c>
      <c r="I11" s="30">
        <f t="shared" si="0"/>
        <v>1286.67</v>
      </c>
      <c r="J11" s="30">
        <f t="shared" si="1"/>
        <v>12866.7</v>
      </c>
      <c r="K11" s="26">
        <f t="shared" si="2"/>
        <v>31.270149503959857</v>
      </c>
      <c r="L11" s="24">
        <f t="shared" si="3"/>
        <v>2.4</v>
      </c>
    </row>
    <row r="12" spans="1:12" s="13" customFormat="1" ht="135.75" customHeight="1" x14ac:dyDescent="0.25">
      <c r="A12" s="21">
        <v>4</v>
      </c>
      <c r="B12" s="21" t="s">
        <v>23</v>
      </c>
      <c r="C12" s="34" t="s">
        <v>17</v>
      </c>
      <c r="D12" s="21" t="s">
        <v>13</v>
      </c>
      <c r="E12" s="31">
        <v>15</v>
      </c>
      <c r="F12" s="32">
        <v>745</v>
      </c>
      <c r="G12" s="14">
        <v>617.36</v>
      </c>
      <c r="H12" s="14">
        <v>750</v>
      </c>
      <c r="I12" s="30">
        <f t="shared" si="0"/>
        <v>704.12</v>
      </c>
      <c r="J12" s="30">
        <f t="shared" si="1"/>
        <v>10561.8</v>
      </c>
      <c r="K12" s="26">
        <f t="shared" si="2"/>
        <v>101.24702069690741</v>
      </c>
      <c r="L12" s="24">
        <f t="shared" si="3"/>
        <v>14.4</v>
      </c>
    </row>
    <row r="13" spans="1:12" s="13" customFormat="1" ht="171" customHeight="1" x14ac:dyDescent="0.25">
      <c r="A13" s="21">
        <v>5</v>
      </c>
      <c r="B13" s="21" t="s">
        <v>24</v>
      </c>
      <c r="C13" s="34" t="s">
        <v>19</v>
      </c>
      <c r="D13" s="21" t="s">
        <v>13</v>
      </c>
      <c r="E13" s="31">
        <v>1</v>
      </c>
      <c r="F13" s="32">
        <v>1037</v>
      </c>
      <c r="G13" s="14">
        <v>1100</v>
      </c>
      <c r="H13" s="14">
        <v>1195</v>
      </c>
      <c r="I13" s="30">
        <f>(F13+G13+H13)/3</f>
        <v>1110.6666666666667</v>
      </c>
      <c r="J13" s="30">
        <f>I13*E13</f>
        <v>1110.6666666666667</v>
      </c>
      <c r="K13" s="26"/>
      <c r="L13" s="24"/>
    </row>
    <row r="14" spans="1:12" s="13" customFormat="1" ht="267" customHeight="1" x14ac:dyDescent="0.25">
      <c r="A14" s="21">
        <v>6</v>
      </c>
      <c r="B14" s="21" t="s">
        <v>22</v>
      </c>
      <c r="C14" s="36" t="s">
        <v>18</v>
      </c>
      <c r="D14" s="21" t="s">
        <v>13</v>
      </c>
      <c r="E14" s="31">
        <v>1</v>
      </c>
      <c r="F14" s="14">
        <v>4600</v>
      </c>
      <c r="G14" s="14">
        <v>4150</v>
      </c>
      <c r="H14" s="14">
        <v>4300</v>
      </c>
      <c r="I14" s="30">
        <f t="shared" si="0"/>
        <v>4350</v>
      </c>
      <c r="J14" s="30">
        <f t="shared" si="1"/>
        <v>4350</v>
      </c>
      <c r="K14" s="26">
        <f t="shared" si="2"/>
        <v>322.10246816812815</v>
      </c>
      <c r="L14" s="24">
        <f t="shared" si="3"/>
        <v>7.4</v>
      </c>
    </row>
    <row r="15" spans="1:12" s="13" customFormat="1" ht="15.75" customHeight="1" x14ac:dyDescent="0.25">
      <c r="A15" s="47" t="s">
        <v>9</v>
      </c>
      <c r="B15" s="48"/>
      <c r="C15" s="49"/>
      <c r="D15" s="11"/>
      <c r="E15" s="9"/>
      <c r="F15" s="7"/>
      <c r="G15" s="7"/>
      <c r="H15" s="7"/>
      <c r="I15" s="8"/>
      <c r="J15" s="10">
        <f>SUM(J9:J14)</f>
        <v>41547.726666666662</v>
      </c>
      <c r="K15" s="23"/>
      <c r="L15" s="23"/>
    </row>
    <row r="16" spans="1:12" s="13" customFormat="1" ht="53.25" customHeight="1" x14ac:dyDescent="0.25">
      <c r="A16" s="50" t="s">
        <v>30</v>
      </c>
      <c r="B16" s="51"/>
      <c r="C16" s="51"/>
      <c r="D16" s="51"/>
      <c r="E16" s="51"/>
      <c r="F16" s="51"/>
      <c r="G16" s="51"/>
      <c r="H16" s="51"/>
      <c r="I16" s="51"/>
      <c r="J16" s="52"/>
      <c r="K16" s="23"/>
      <c r="L16" s="23"/>
    </row>
    <row r="17" spans="1:10" s="13" customFormat="1" ht="13.5" customHeight="1" x14ac:dyDescent="0.25">
      <c r="A17" s="56"/>
      <c r="B17" s="57"/>
      <c r="C17" s="57"/>
      <c r="D17" s="57"/>
      <c r="E17" s="57"/>
      <c r="F17" s="57"/>
      <c r="G17" s="57"/>
      <c r="H17" s="57"/>
      <c r="I17" s="57"/>
      <c r="J17" s="58"/>
    </row>
    <row r="18" spans="1:10" s="13" customFormat="1" ht="21.75" customHeight="1" x14ac:dyDescent="0.25">
      <c r="A18" s="27"/>
      <c r="B18" s="46"/>
      <c r="C18" s="46"/>
      <c r="D18" s="59"/>
      <c r="E18" s="59"/>
      <c r="F18" s="59"/>
      <c r="G18" s="59"/>
      <c r="H18" s="59"/>
      <c r="I18" s="59"/>
      <c r="J18" s="59"/>
    </row>
    <row r="19" spans="1:10" s="13" customFormat="1" ht="17.25" customHeight="1" x14ac:dyDescent="0.25">
      <c r="A19" s="27"/>
      <c r="B19" s="53"/>
      <c r="C19" s="54"/>
      <c r="D19" s="54"/>
      <c r="E19" s="54"/>
      <c r="F19" s="54"/>
      <c r="G19" s="54"/>
      <c r="H19" s="54"/>
      <c r="I19" s="54"/>
      <c r="J19" s="55"/>
    </row>
    <row r="20" spans="1:10" s="13" customFormat="1" ht="21" customHeight="1" x14ac:dyDescent="0.25">
      <c r="A20" s="27"/>
      <c r="B20" s="46"/>
      <c r="C20" s="46"/>
      <c r="D20" s="59"/>
      <c r="E20" s="59"/>
      <c r="F20" s="59"/>
      <c r="G20" s="59"/>
      <c r="H20" s="59"/>
      <c r="I20" s="59"/>
      <c r="J20" s="59"/>
    </row>
    <row r="21" spans="1:10" ht="24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</row>
    <row r="22" spans="1:10" x14ac:dyDescent="0.25">
      <c r="A22" s="2"/>
      <c r="B22" s="2"/>
      <c r="C22" s="2"/>
      <c r="D22" s="4"/>
      <c r="E22" s="19"/>
      <c r="F22" s="2"/>
    </row>
    <row r="24" spans="1:10" x14ac:dyDescent="0.25">
      <c r="H24" s="3"/>
    </row>
  </sheetData>
  <mergeCells count="22">
    <mergeCell ref="A21:J21"/>
    <mergeCell ref="A6:J6"/>
    <mergeCell ref="A7:A8"/>
    <mergeCell ref="B7:B8"/>
    <mergeCell ref="A3:J3"/>
    <mergeCell ref="B18:C18"/>
    <mergeCell ref="A15:C15"/>
    <mergeCell ref="A16:J16"/>
    <mergeCell ref="B20:C20"/>
    <mergeCell ref="B19:J19"/>
    <mergeCell ref="A17:J17"/>
    <mergeCell ref="D18:J18"/>
    <mergeCell ref="D20:J20"/>
    <mergeCell ref="A2:J2"/>
    <mergeCell ref="A5:J5"/>
    <mergeCell ref="A4:J4"/>
    <mergeCell ref="F7:H7"/>
    <mergeCell ref="C7:C8"/>
    <mergeCell ref="E7:E8"/>
    <mergeCell ref="J7:J8"/>
    <mergeCell ref="D7:D8"/>
    <mergeCell ref="I7:I8"/>
  </mergeCells>
  <pageMargins left="0.31496062992125984" right="0.31496062992125984" top="0.15748031496062992" bottom="0.15748031496062992" header="0.19685039370078741" footer="0.19685039370078741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1" sqref="I21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2018-06-26T10:45:33Z</dcterms:modified>
</cp:coreProperties>
</file>